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B27" i="1" l="1"/>
  <c r="BB25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27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C25" i="1"/>
  <c r="B25" i="1"/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D23" i="1"/>
  <c r="H23" i="1"/>
  <c r="K23" i="1"/>
  <c r="O23" i="1"/>
  <c r="P23" i="1"/>
  <c r="S23" i="1"/>
  <c r="T23" i="1"/>
  <c r="V23" i="1"/>
  <c r="X23" i="1"/>
  <c r="AA23" i="1"/>
  <c r="AD23" i="1"/>
  <c r="AE23" i="1"/>
  <c r="AF23" i="1"/>
  <c r="AI23" i="1"/>
  <c r="AJ23" i="1"/>
  <c r="AN23" i="1"/>
  <c r="AQ23" i="1"/>
  <c r="AU23" i="1"/>
  <c r="AV23" i="1"/>
  <c r="AY23" i="1"/>
  <c r="AZ23" i="1"/>
  <c r="BB20" i="1"/>
  <c r="B20" i="1"/>
  <c r="AP23" i="1" l="1"/>
  <c r="N23" i="1"/>
  <c r="Z23" i="1"/>
  <c r="AT23" i="1"/>
  <c r="AL23" i="1"/>
  <c r="J23" i="1"/>
  <c r="F23" i="1"/>
  <c r="E3" i="1"/>
  <c r="B23" i="1"/>
  <c r="AX23" i="1"/>
  <c r="AR23" i="1"/>
  <c r="AM23" i="1"/>
  <c r="AH23" i="1"/>
  <c r="AB23" i="1"/>
  <c r="W23" i="1"/>
  <c r="R23" i="1"/>
  <c r="L23" i="1"/>
  <c r="AW23" i="1"/>
  <c r="AS23" i="1"/>
  <c r="AO23" i="1"/>
  <c r="AK23" i="1"/>
  <c r="AG23" i="1"/>
  <c r="AC23" i="1"/>
  <c r="Y23" i="1"/>
  <c r="U23" i="1"/>
  <c r="Q23" i="1"/>
  <c r="M23" i="1"/>
  <c r="I23" i="1"/>
  <c r="E23" i="1"/>
  <c r="G23" i="1"/>
  <c r="C23" i="1"/>
  <c r="BB23" i="1"/>
  <c r="E4" i="1" s="1"/>
  <c r="E6" i="1" l="1"/>
  <c r="E5" i="1"/>
</calcChain>
</file>

<file path=xl/comments1.xml><?xml version="1.0" encoding="utf-8"?>
<comments xmlns="http://schemas.openxmlformats.org/spreadsheetml/2006/main">
  <authors>
    <author>dtownley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Source:</t>
        </r>
        <r>
          <rPr>
            <sz val="9"/>
            <color indexed="81"/>
            <rFont val="Tahoma"/>
            <family val="2"/>
          </rPr>
          <t xml:space="preserve">  EIA 2017 State Electricity Data for 2016
Table 10 Line 26
ALSO,
Line 27 has an </t>
        </r>
        <r>
          <rPr>
            <u/>
            <sz val="9"/>
            <color indexed="81"/>
            <rFont val="Tahoma"/>
            <family val="2"/>
          </rPr>
          <t>additional</t>
        </r>
        <r>
          <rPr>
            <sz val="9"/>
            <color indexed="81"/>
            <rFont val="Tahoma"/>
            <family val="2"/>
          </rPr>
          <t xml:space="preserve"> 20.21% of each state losses listed as "Unaccounted"  Not included in these calculations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Source:</t>
        </r>
        <r>
          <rPr>
            <sz val="9"/>
            <color indexed="81"/>
            <rFont val="Tahoma"/>
            <family val="2"/>
          </rPr>
          <t xml:space="preserve">  EIA 2017 State Electricity Data for 2016
Table 7 Lines 23 - 25</t>
        </r>
      </text>
    </comment>
    <comment ref="A23" authorId="0">
      <text>
        <r>
          <rPr>
            <sz val="9"/>
            <color indexed="81"/>
            <rFont val="Tahoma"/>
            <family val="2"/>
          </rPr>
          <t xml:space="preserve">conversion:
2204.623 lbs - 1 metric ton
</t>
        </r>
      </text>
    </comment>
    <comment ref="A25" authorId="0">
      <text>
        <r>
          <rPr>
            <sz val="9"/>
            <color indexed="81"/>
            <rFont val="Tahoma"/>
            <family val="2"/>
          </rPr>
          <t xml:space="preserve">This is the amount of capacity running at a 90% capacity factor required to serve the T&amp;D losses 
</t>
        </r>
      </text>
    </comment>
    <comment ref="A27" authorId="0">
      <text>
        <r>
          <rPr>
            <sz val="9"/>
            <color indexed="81"/>
            <rFont val="Tahoma"/>
            <family val="2"/>
          </rPr>
          <t xml:space="preserve">EIA data suggests that a new modern Combined Cycle Naturage Gas Plant is about $1,000 / kW
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Source:</t>
        </r>
        <r>
          <rPr>
            <sz val="9"/>
            <color indexed="81"/>
            <rFont val="Tahoma"/>
            <family val="2"/>
          </rPr>
          <t xml:space="preserve">  EIA 2017 State Electricity Data for 2016
Table 10 Line 27 (Unaccounted)
This appears to be an ADDITIONAL amount of T&amp;D losses based on a "calculation" of 20.21% (for 2016) of Line 26 Losses (except for Alaska and Hawaii)</t>
        </r>
      </text>
    </comment>
  </commentList>
</comments>
</file>

<file path=xl/sharedStrings.xml><?xml version="1.0" encoding="utf-8"?>
<sst xmlns="http://schemas.openxmlformats.org/spreadsheetml/2006/main" count="79" uniqueCount="79">
  <si>
    <t xml:space="preserve"> </t>
  </si>
  <si>
    <t>Sulfur dioxide</t>
  </si>
  <si>
    <t>Nitrogen oxide</t>
  </si>
  <si>
    <t>Carbon dioxide</t>
  </si>
  <si>
    <t>Estimated losses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</si>
  <si>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</si>
  <si>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</si>
  <si>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</si>
  <si>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</si>
  <si>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</si>
  <si>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</si>
  <si>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</si>
  <si>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</si>
  <si>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</si>
  <si>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</si>
  <si>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</si>
  <si>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</si>
  <si>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</si>
  <si>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</si>
  <si>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</si>
  <si>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</si>
  <si>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</si>
  <si>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</si>
  <si>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</si>
  <si>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</si>
  <si>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</si>
  <si>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</si>
  <si>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</si>
  <si>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</si>
  <si>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</si>
  <si>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</si>
  <si>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</si>
  <si>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</si>
  <si>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</si>
  <si>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</si>
  <si>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</si>
  <si>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</si>
  <si>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</si>
  <si>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</si>
  <si>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</si>
  <si>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</si>
  <si>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</si>
  <si>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</si>
  <si>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</si>
  <si>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</si>
  <si>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</si>
  <si>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</si>
  <si>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</si>
  <si>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</si>
  <si>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</si>
  <si>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</si>
  <si>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</si>
  <si>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</si>
  <si>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</si>
  <si>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</si>
  <si>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United States</t>
  </si>
  <si>
    <t>T&amp;D Energy Efficiency Potential</t>
  </si>
  <si>
    <t>STATES      --------&gt;</t>
  </si>
  <si>
    <t>District of Colombia</t>
  </si>
  <si>
    <t>Reduction in T&amp;D Losses</t>
  </si>
  <si>
    <t>Resulting Reduction in</t>
  </si>
  <si>
    <t>Carbon Dioxide (Metric Tons)</t>
  </si>
  <si>
    <t>&lt; --- adjustable</t>
  </si>
  <si>
    <t>MWH</t>
  </si>
  <si>
    <t>Metric Tons CO2</t>
  </si>
  <si>
    <t xml:space="preserve">             Proposed T&amp;D Loss reduction --&gt;</t>
  </si>
  <si>
    <t>Other info:</t>
  </si>
  <si>
    <t>Resulting US energy savings</t>
  </si>
  <si>
    <t>Resulting US CO2 reduction</t>
  </si>
  <si>
    <t>Generation Capacity (MW)</t>
  </si>
  <si>
    <t>Resulting US Gen $ reduction</t>
  </si>
  <si>
    <t>Resulting US Gen. reduction</t>
  </si>
  <si>
    <t>SAVINGS BY STATE:</t>
  </si>
  <si>
    <t>Value of Generation Capacity ($ million)</t>
  </si>
  <si>
    <t>Unaccounted Losses</t>
  </si>
  <si>
    <t>MW @ 90% CF</t>
  </si>
  <si>
    <t>$ million @ NG-CC replacement cost</t>
  </si>
  <si>
    <t>EIA T&amp;D Losses (MWH)</t>
  </si>
  <si>
    <t>EIA Total emission rate (lbs/MWh)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</si>
</sst>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&quot;$&quot;* #,##0_);_(&quot;$&quot;* \(#,##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3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F2FA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/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164" fontId="18" fillId="0" borderId="10" xfId="0" applyNumberFormat="1" applyFont="1" applyFill="1" applyBorder="1" applyAlignment="1" applyProtection="1">
      <alignment horizontal="righ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0" fontId="15" fillId="0" borderId="0" xfId="0" applyFont="1"/>
    <xf numFmtId="0" fontId="22" fillId="0" borderId="0" xfId="0" applyFont="1"/>
    <xf numFmtId="0" fontId="0" fillId="0" borderId="0" xfId="0" applyAlignment="1">
      <alignment wrapText="1"/>
    </xf>
    <xf numFmtId="0" fontId="15" fillId="0" borderId="12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9" fillId="0" borderId="0" xfId="0" applyNumberFormat="1" applyFont="1" applyFill="1" applyBorder="1" applyAlignment="1" applyProtection="1">
      <alignment horizontal="left" wrapText="1"/>
    </xf>
    <xf numFmtId="3" fontId="19" fillId="0" borderId="15" xfId="0" applyNumberFormat="1" applyFont="1" applyFill="1" applyBorder="1" applyAlignment="1" applyProtection="1">
      <alignment horizontal="right" wrapText="1"/>
    </xf>
    <xf numFmtId="0" fontId="15" fillId="0" borderId="16" xfId="0" applyFont="1" applyBorder="1"/>
    <xf numFmtId="0" fontId="21" fillId="0" borderId="16" xfId="0" applyFont="1" applyBorder="1"/>
    <xf numFmtId="164" fontId="18" fillId="0" borderId="15" xfId="0" applyNumberFormat="1" applyFont="1" applyFill="1" applyBorder="1" applyAlignment="1" applyProtection="1">
      <alignment horizontal="right" wrapText="1"/>
    </xf>
    <xf numFmtId="164" fontId="18" fillId="0" borderId="17" xfId="0" applyNumberFormat="1" applyFont="1" applyFill="1" applyBorder="1" applyAlignment="1" applyProtection="1">
      <alignment horizontal="left" wrapText="1"/>
    </xf>
    <xf numFmtId="0" fontId="18" fillId="0" borderId="18" xfId="0" applyNumberFormat="1" applyFont="1" applyFill="1" applyBorder="1" applyAlignment="1" applyProtection="1">
      <alignment horizontal="left" wrapText="1"/>
    </xf>
    <xf numFmtId="4" fontId="23" fillId="33" borderId="20" xfId="0" applyNumberFormat="1" applyFont="1" applyFill="1" applyBorder="1" applyAlignment="1" applyProtection="1">
      <alignment horizontal="left" wrapText="1"/>
    </xf>
    <xf numFmtId="4" fontId="19" fillId="33" borderId="21" xfId="0" applyNumberFormat="1" applyFont="1" applyFill="1" applyBorder="1" applyAlignment="1" applyProtection="1">
      <alignment horizontal="right" wrapText="1"/>
    </xf>
    <xf numFmtId="0" fontId="0" fillId="0" borderId="0" xfId="0" applyBorder="1"/>
    <xf numFmtId="0" fontId="24" fillId="0" borderId="17" xfId="0" applyNumberFormat="1" applyFont="1" applyFill="1" applyBorder="1" applyAlignment="1" applyProtection="1">
      <alignment horizontal="left" wrapText="1"/>
    </xf>
    <xf numFmtId="0" fontId="24" fillId="0" borderId="18" xfId="0" applyNumberFormat="1" applyFont="1" applyFill="1" applyBorder="1" applyAlignment="1" applyProtection="1">
      <alignment horizontal="left" wrapText="1"/>
    </xf>
    <xf numFmtId="3" fontId="25" fillId="0" borderId="15" xfId="0" applyNumberFormat="1" applyFont="1" applyFill="1" applyBorder="1" applyAlignment="1" applyProtection="1">
      <alignment horizontal="right" wrapText="1"/>
    </xf>
    <xf numFmtId="3" fontId="25" fillId="0" borderId="10" xfId="0" applyNumberFormat="1" applyFont="1" applyFill="1" applyBorder="1" applyAlignment="1" applyProtection="1">
      <alignment horizontal="right" wrapText="1"/>
    </xf>
    <xf numFmtId="3" fontId="15" fillId="0" borderId="10" xfId="0" applyNumberFormat="1" applyFont="1" applyBorder="1"/>
    <xf numFmtId="3" fontId="24" fillId="0" borderId="19" xfId="0" applyNumberFormat="1" applyFont="1" applyFill="1" applyBorder="1" applyAlignment="1" applyProtection="1">
      <alignment horizontal="right" wrapText="1"/>
    </xf>
    <xf numFmtId="3" fontId="24" fillId="0" borderId="10" xfId="0" applyNumberFormat="1" applyFont="1" applyFill="1" applyBorder="1" applyAlignment="1" applyProtection="1">
      <alignment horizontal="right" wrapText="1"/>
    </xf>
    <xf numFmtId="0" fontId="0" fillId="0" borderId="0" xfId="0" applyFont="1"/>
    <xf numFmtId="0" fontId="0" fillId="0" borderId="10" xfId="0" applyFont="1" applyBorder="1"/>
    <xf numFmtId="0" fontId="0" fillId="0" borderId="22" xfId="0" applyBorder="1"/>
    <xf numFmtId="165" fontId="0" fillId="0" borderId="0" xfId="0" applyNumberFormat="1"/>
    <xf numFmtId="0" fontId="15" fillId="0" borderId="11" xfId="0" applyFont="1" applyBorder="1"/>
    <xf numFmtId="0" fontId="15" fillId="0" borderId="23" xfId="0" applyFont="1" applyBorder="1"/>
    <xf numFmtId="165" fontId="15" fillId="0" borderId="0" xfId="42" applyNumberFormat="1" applyFont="1"/>
    <xf numFmtId="165" fontId="15" fillId="0" borderId="0" xfId="0" applyNumberFormat="1" applyFont="1"/>
    <xf numFmtId="0" fontId="27" fillId="0" borderId="0" xfId="0" applyFont="1"/>
    <xf numFmtId="9" fontId="26" fillId="0" borderId="11" xfId="0" applyNumberFormat="1" applyFont="1" applyBorder="1" applyAlignment="1">
      <alignment horizontal="center"/>
    </xf>
    <xf numFmtId="9" fontId="26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165" fontId="15" fillId="0" borderId="11" xfId="42" applyNumberFormat="1" applyFont="1" applyBorder="1"/>
    <xf numFmtId="165" fontId="15" fillId="0" borderId="11" xfId="0" applyNumberFormat="1" applyFont="1" applyBorder="1"/>
    <xf numFmtId="165" fontId="0" fillId="0" borderId="11" xfId="0" applyNumberFormat="1" applyBorder="1"/>
    <xf numFmtId="10" fontId="19" fillId="0" borderId="0" xfId="43" applyNumberFormat="1" applyFont="1" applyFill="1" applyBorder="1" applyAlignment="1" applyProtection="1">
      <alignment horizontal="right" wrapText="1"/>
    </xf>
    <xf numFmtId="0" fontId="30" fillId="0" borderId="0" xfId="0" applyFont="1"/>
    <xf numFmtId="0" fontId="19" fillId="0" borderId="11" xfId="0" applyNumberFormat="1" applyFont="1" applyFill="1" applyBorder="1" applyAlignment="1" applyProtection="1">
      <alignment horizontal="left" wrapText="1"/>
    </xf>
    <xf numFmtId="3" fontId="19" fillId="0" borderId="11" xfId="0" applyNumberFormat="1" applyFont="1" applyFill="1" applyBorder="1" applyAlignment="1" applyProtection="1">
      <alignment horizontal="right" wrapText="1"/>
    </xf>
    <xf numFmtId="166" fontId="19" fillId="0" borderId="11" xfId="44" applyNumberFormat="1" applyFont="1" applyFill="1" applyBorder="1" applyAlignment="1" applyProtection="1">
      <alignment horizontal="right" wrapText="1"/>
    </xf>
    <xf numFmtId="0" fontId="0" fillId="0" borderId="0" xfId="0" applyFill="1" applyBorder="1"/>
    <xf numFmtId="0" fontId="18" fillId="0" borderId="0" xfId="0" applyNumberFormat="1" applyFont="1" applyFill="1" applyBorder="1" applyAlignment="1" applyProtection="1">
      <alignment horizontal="left" wrapText="1"/>
    </xf>
    <xf numFmtId="3" fontId="25" fillId="0" borderId="0" xfId="0" applyNumberFormat="1" applyFont="1" applyFill="1" applyBorder="1" applyAlignment="1" applyProtection="1">
      <alignment horizontal="right" wrapText="1"/>
    </xf>
    <xf numFmtId="3" fontId="15" fillId="0" borderId="0" xfId="0" applyNumberFormat="1" applyFont="1" applyBorder="1"/>
    <xf numFmtId="0" fontId="0" fillId="34" borderId="0" xfId="0" applyFill="1"/>
    <xf numFmtId="3" fontId="19" fillId="0" borderId="0" xfId="0" applyNumberFormat="1" applyFont="1" applyFill="1" applyBorder="1" applyAlignment="1" applyProtection="1">
      <alignment horizontal="right" wrapText="1"/>
    </xf>
    <xf numFmtId="166" fontId="0" fillId="0" borderId="11" xfId="44" applyNumberFormat="1" applyFont="1" applyBorder="1"/>
    <xf numFmtId="3" fontId="0" fillId="0" borderId="0" xfId="0" applyNumberFormat="1"/>
  </cellXfs>
  <cellStyles count="4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" xfId="42" builtinId="3"/>
    <cellStyle name="Currency" xfId="44" builtinId="4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Percent" xfId="43" builtinId="5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30"/>
  <sheetViews>
    <sheetView tabSelected="1" workbookViewId="0">
      <selection activeCell="BD11" sqref="BD11"/>
    </sheetView>
  </sheetViews>
  <sheetFormatPr defaultRowHeight="15" x14ac:dyDescent="0.25"/>
  <cols>
    <col min="1" max="1" width="26.7109375" customWidth="1"/>
    <col min="2" max="2" width="11.28515625" customWidth="1"/>
    <col min="3" max="3" width="8.7109375" bestFit="1" customWidth="1"/>
    <col min="4" max="4" width="10.42578125" bestFit="1" customWidth="1"/>
    <col min="5" max="5" width="11.85546875" customWidth="1"/>
    <col min="6" max="6" width="14.7109375" bestFit="1" customWidth="1"/>
    <col min="7" max="7" width="9.7109375" bestFit="1" customWidth="1"/>
    <col min="8" max="8" width="11.7109375" customWidth="1"/>
    <col min="10" max="10" width="9.85546875" customWidth="1"/>
    <col min="11" max="11" width="11.28515625" bestFit="1" customWidth="1"/>
    <col min="12" max="12" width="10.42578125" bestFit="1" customWidth="1"/>
    <col min="14" max="14" width="9.7109375" bestFit="1" customWidth="1"/>
    <col min="15" max="16" width="10.42578125" customWidth="1"/>
    <col min="17" max="18" width="9.7109375" bestFit="1" customWidth="1"/>
    <col min="19" max="20" width="10.42578125" customWidth="1"/>
    <col min="22" max="22" width="9.7109375" bestFit="1" customWidth="1"/>
    <col min="23" max="23" width="14.42578125" customWidth="1"/>
    <col min="24" max="25" width="10.42578125" bestFit="1" customWidth="1"/>
    <col min="26" max="26" width="11.140625" customWidth="1"/>
    <col min="27" max="27" width="10.42578125" bestFit="1" customWidth="1"/>
    <col min="29" max="30" width="9.7109375" bestFit="1" customWidth="1"/>
    <col min="31" max="31" width="10.7109375" customWidth="1"/>
    <col min="32" max="32" width="10.42578125" bestFit="1" customWidth="1"/>
    <col min="33" max="33" width="9.7109375" bestFit="1" customWidth="1"/>
    <col min="34" max="34" width="10.42578125" customWidth="1"/>
    <col min="35" max="35" width="10.42578125" bestFit="1" customWidth="1"/>
    <col min="36" max="36" width="9.7109375" bestFit="1" customWidth="1"/>
    <col min="37" max="37" width="10.42578125" bestFit="1" customWidth="1"/>
    <col min="38" max="38" width="9.7109375" customWidth="1"/>
    <col min="39" max="39" width="9.7109375" bestFit="1" customWidth="1"/>
    <col min="40" max="40" width="12.85546875" customWidth="1"/>
    <col min="42" max="42" width="10.42578125" bestFit="1" customWidth="1"/>
    <col min="44" max="44" width="10.42578125" bestFit="1" customWidth="1"/>
    <col min="45" max="45" width="11.28515625" bestFit="1" customWidth="1"/>
    <col min="46" max="46" width="9.7109375" bestFit="1" customWidth="1"/>
    <col min="47" max="47" width="8.7109375" bestFit="1" customWidth="1"/>
    <col min="48" max="48" width="10.42578125" bestFit="1" customWidth="1"/>
    <col min="49" max="49" width="12" customWidth="1"/>
    <col min="50" max="50" width="9.7109375" bestFit="1" customWidth="1"/>
    <col min="51" max="51" width="10.42578125" bestFit="1" customWidth="1"/>
    <col min="52" max="52" width="10.140625" customWidth="1"/>
    <col min="54" max="54" width="12.28515625" bestFit="1" customWidth="1"/>
    <col min="56" max="56" width="11.140625" bestFit="1" customWidth="1"/>
  </cols>
  <sheetData>
    <row r="1" spans="1:56" s="1" customFormat="1" ht="33.75" customHeight="1" thickBot="1" x14ac:dyDescent="0.65">
      <c r="A1" s="55" t="s">
        <v>56</v>
      </c>
    </row>
    <row r="2" spans="1:56" s="1" customFormat="1" ht="19.5" customHeight="1" thickBot="1" x14ac:dyDescent="0.5">
      <c r="A2" s="85" t="s">
        <v>65</v>
      </c>
      <c r="E2" s="86">
        <v>0.3</v>
      </c>
      <c r="F2" s="1" t="s">
        <v>62</v>
      </c>
    </row>
    <row r="3" spans="1:56" s="1" customFormat="1" ht="19.5" customHeight="1" thickBot="1" x14ac:dyDescent="0.5">
      <c r="A3" s="85"/>
      <c r="B3" s="93" t="s">
        <v>67</v>
      </c>
      <c r="D3" s="87"/>
      <c r="E3" s="91">
        <f>BB20</f>
        <v>58910082</v>
      </c>
      <c r="F3" s="1" t="s">
        <v>63</v>
      </c>
    </row>
    <row r="4" spans="1:56" s="1" customFormat="1" ht="19.5" customHeight="1" thickBot="1" x14ac:dyDescent="0.5">
      <c r="A4" s="85"/>
      <c r="B4" s="93" t="s">
        <v>68</v>
      </c>
      <c r="D4" s="87"/>
      <c r="E4" s="91">
        <f>BB23</f>
        <v>27816726.652130544</v>
      </c>
      <c r="F4" s="1" t="s">
        <v>64</v>
      </c>
    </row>
    <row r="5" spans="1:56" s="1" customFormat="1" ht="19.5" customHeight="1" thickBot="1" x14ac:dyDescent="0.5">
      <c r="A5" s="85"/>
      <c r="B5" s="93" t="s">
        <v>71</v>
      </c>
      <c r="D5" s="87"/>
      <c r="E5" s="91">
        <f>BB25</f>
        <v>7472.1057838660572</v>
      </c>
      <c r="F5" s="97" t="s">
        <v>75</v>
      </c>
    </row>
    <row r="6" spans="1:56" s="1" customFormat="1" ht="19.5" customHeight="1" thickBot="1" x14ac:dyDescent="0.5">
      <c r="A6" s="85"/>
      <c r="B6" s="93" t="s">
        <v>70</v>
      </c>
      <c r="D6" s="87"/>
      <c r="E6" s="103">
        <f>BB27</f>
        <v>7472.1057838660572</v>
      </c>
      <c r="F6" s="97" t="s">
        <v>76</v>
      </c>
    </row>
    <row r="7" spans="1:56" s="1" customFormat="1" ht="14.25" customHeight="1" x14ac:dyDescent="0.45">
      <c r="A7" s="85"/>
      <c r="D7" s="87"/>
      <c r="E7" s="80"/>
    </row>
    <row r="8" spans="1:56" s="1" customFormat="1" thickBot="1" x14ac:dyDescent="0.35"/>
    <row r="9" spans="1:56" s="56" customFormat="1" ht="33" customHeight="1" thickBot="1" x14ac:dyDescent="0.35">
      <c r="A9" s="56" t="s">
        <v>57</v>
      </c>
      <c r="B9" s="57" t="s">
        <v>5</v>
      </c>
      <c r="C9" s="58" t="s">
        <v>6</v>
      </c>
      <c r="D9" s="58" t="s">
        <v>7</v>
      </c>
      <c r="E9" s="58" t="s">
        <v>8</v>
      </c>
      <c r="F9" s="58" t="s">
        <v>9</v>
      </c>
      <c r="G9" s="58" t="s">
        <v>10</v>
      </c>
      <c r="H9" s="58" t="s">
        <v>11</v>
      </c>
      <c r="I9" s="58" t="s">
        <v>12</v>
      </c>
      <c r="J9" s="58" t="s">
        <v>58</v>
      </c>
      <c r="K9" s="58" t="s">
        <v>13</v>
      </c>
      <c r="L9" s="58" t="s">
        <v>14</v>
      </c>
      <c r="M9" s="58" t="s">
        <v>15</v>
      </c>
      <c r="N9" s="58" t="s">
        <v>16</v>
      </c>
      <c r="O9" s="58" t="s">
        <v>17</v>
      </c>
      <c r="P9" s="58" t="s">
        <v>18</v>
      </c>
      <c r="Q9" s="58" t="s">
        <v>19</v>
      </c>
      <c r="R9" s="58" t="s">
        <v>20</v>
      </c>
      <c r="S9" s="58" t="s">
        <v>21</v>
      </c>
      <c r="T9" s="58" t="s">
        <v>22</v>
      </c>
      <c r="U9" s="58" t="s">
        <v>23</v>
      </c>
      <c r="V9" s="58" t="s">
        <v>24</v>
      </c>
      <c r="W9" s="58" t="s">
        <v>25</v>
      </c>
      <c r="X9" s="58" t="s">
        <v>26</v>
      </c>
      <c r="Y9" s="58" t="s">
        <v>27</v>
      </c>
      <c r="Z9" s="58" t="s">
        <v>28</v>
      </c>
      <c r="AA9" s="58" t="s">
        <v>29</v>
      </c>
      <c r="AB9" s="58" t="s">
        <v>30</v>
      </c>
      <c r="AC9" s="58" t="s">
        <v>31</v>
      </c>
      <c r="AD9" s="58" t="s">
        <v>32</v>
      </c>
      <c r="AE9" s="58" t="s">
        <v>33</v>
      </c>
      <c r="AF9" s="58" t="s">
        <v>34</v>
      </c>
      <c r="AG9" s="58" t="s">
        <v>35</v>
      </c>
      <c r="AH9" s="58" t="s">
        <v>36</v>
      </c>
      <c r="AI9" s="58" t="s">
        <v>37</v>
      </c>
      <c r="AJ9" s="58" t="s">
        <v>38</v>
      </c>
      <c r="AK9" s="58" t="s">
        <v>39</v>
      </c>
      <c r="AL9" s="58" t="s">
        <v>40</v>
      </c>
      <c r="AM9" s="58" t="s">
        <v>41</v>
      </c>
      <c r="AN9" s="58" t="s">
        <v>42</v>
      </c>
      <c r="AO9" s="58" t="s">
        <v>43</v>
      </c>
      <c r="AP9" s="58" t="s">
        <v>44</v>
      </c>
      <c r="AQ9" s="58" t="s">
        <v>45</v>
      </c>
      <c r="AR9" s="58" t="s">
        <v>46</v>
      </c>
      <c r="AS9" s="58" t="s">
        <v>47</v>
      </c>
      <c r="AT9" s="58" t="s">
        <v>48</v>
      </c>
      <c r="AU9" s="58" t="s">
        <v>49</v>
      </c>
      <c r="AV9" s="58" t="s">
        <v>50</v>
      </c>
      <c r="AW9" s="58" t="s">
        <v>51</v>
      </c>
      <c r="AX9" s="58" t="s">
        <v>52</v>
      </c>
      <c r="AY9" s="58" t="s">
        <v>53</v>
      </c>
      <c r="AZ9" s="58" t="s">
        <v>54</v>
      </c>
      <c r="BA9" s="58"/>
      <c r="BB9" s="59" t="s">
        <v>55</v>
      </c>
    </row>
    <row r="10" spans="1:56" ht="15.75" x14ac:dyDescent="0.25">
      <c r="A10" s="63" t="s">
        <v>77</v>
      </c>
    </row>
    <row r="11" spans="1:56" x14ac:dyDescent="0.25">
      <c r="A11" s="70" t="s">
        <v>4</v>
      </c>
      <c r="B11" s="61">
        <v>4604565</v>
      </c>
      <c r="C11" s="2">
        <v>319577</v>
      </c>
      <c r="D11" s="3">
        <v>4083317</v>
      </c>
      <c r="E11" s="4">
        <v>2410625</v>
      </c>
      <c r="F11" s="5">
        <v>13405104</v>
      </c>
      <c r="G11" s="6">
        <v>2860178</v>
      </c>
      <c r="H11" s="7">
        <v>1509945</v>
      </c>
      <c r="I11" s="8">
        <v>587590</v>
      </c>
      <c r="J11" s="9">
        <v>594665</v>
      </c>
      <c r="K11" s="10">
        <v>12302577</v>
      </c>
      <c r="L11" s="11">
        <v>7208227</v>
      </c>
      <c r="M11" s="12">
        <v>492965</v>
      </c>
      <c r="N11" s="13">
        <v>1203681</v>
      </c>
      <c r="O11" s="14">
        <v>7361573</v>
      </c>
      <c r="P11" s="15">
        <v>5412467</v>
      </c>
      <c r="Q11" s="16">
        <v>2527676</v>
      </c>
      <c r="R11" s="17">
        <v>2129927</v>
      </c>
      <c r="S11" s="18">
        <v>3891032</v>
      </c>
      <c r="T11" s="19">
        <v>4773013</v>
      </c>
      <c r="U11" s="20">
        <v>597533</v>
      </c>
      <c r="V11" s="21">
        <v>3202127</v>
      </c>
      <c r="W11" s="22">
        <v>2790964</v>
      </c>
      <c r="X11" s="23">
        <v>5452288</v>
      </c>
      <c r="Y11" s="24">
        <v>3473133</v>
      </c>
      <c r="Z11" s="25">
        <v>2559981</v>
      </c>
      <c r="AA11" s="26">
        <v>4103161</v>
      </c>
      <c r="AB11" s="27">
        <v>735926</v>
      </c>
      <c r="AC11" s="28">
        <v>1576137</v>
      </c>
      <c r="AD11" s="29">
        <v>1886427</v>
      </c>
      <c r="AE11" s="30">
        <v>569141</v>
      </c>
      <c r="AF11" s="31">
        <v>3933087</v>
      </c>
      <c r="AG11" s="32">
        <v>1202459</v>
      </c>
      <c r="AH11" s="33">
        <v>7714000</v>
      </c>
      <c r="AI11" s="34">
        <v>7014707</v>
      </c>
      <c r="AJ11" s="35">
        <v>966589</v>
      </c>
      <c r="AK11" s="36">
        <v>7859862</v>
      </c>
      <c r="AL11" s="37">
        <v>3210615</v>
      </c>
      <c r="AM11" s="38">
        <v>2471214</v>
      </c>
      <c r="AN11" s="39">
        <v>7584809</v>
      </c>
      <c r="AO11" s="40">
        <v>392700</v>
      </c>
      <c r="AP11" s="41">
        <v>4153238</v>
      </c>
      <c r="AQ11" s="42">
        <v>633053</v>
      </c>
      <c r="AR11" s="43">
        <v>5258692</v>
      </c>
      <c r="AS11" s="44">
        <v>20806591</v>
      </c>
      <c r="AT11" s="45">
        <v>1575103</v>
      </c>
      <c r="AU11" s="46">
        <v>287909</v>
      </c>
      <c r="AV11" s="47">
        <v>5860049</v>
      </c>
      <c r="AW11" s="48">
        <v>4639021</v>
      </c>
      <c r="AX11" s="49">
        <v>1674089</v>
      </c>
      <c r="AY11" s="50">
        <v>3639615</v>
      </c>
      <c r="AZ11" s="51">
        <v>864017</v>
      </c>
      <c r="BB11" s="53">
        <v>196366940</v>
      </c>
      <c r="BD11" s="104"/>
    </row>
    <row r="12" spans="1:56" s="1" customFormat="1" ht="15.75" thickBot="1" x14ac:dyDescent="0.3">
      <c r="A12" s="60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</row>
    <row r="13" spans="1:56" ht="31.5" x14ac:dyDescent="0.25">
      <c r="A13" s="67" t="s">
        <v>78</v>
      </c>
      <c r="B13" s="68" t="s">
        <v>0</v>
      </c>
      <c r="C13" s="69"/>
    </row>
    <row r="14" spans="1:56" x14ac:dyDescent="0.25">
      <c r="A14" s="65" t="s">
        <v>1</v>
      </c>
      <c r="B14" s="64">
        <v>0.8</v>
      </c>
      <c r="C14" s="52">
        <v>1.1000000000000001</v>
      </c>
      <c r="D14" s="52">
        <v>0.2</v>
      </c>
      <c r="E14" s="52">
        <v>2</v>
      </c>
      <c r="F14" s="52">
        <v>0</v>
      </c>
      <c r="G14" s="52">
        <v>0.7</v>
      </c>
      <c r="H14" s="52">
        <v>0</v>
      </c>
      <c r="I14" s="52">
        <v>0.1</v>
      </c>
      <c r="J14" s="78">
        <v>0.1</v>
      </c>
      <c r="K14" s="52">
        <v>0.5</v>
      </c>
      <c r="L14" s="52">
        <v>0.9</v>
      </c>
      <c r="M14" s="52">
        <v>3.9</v>
      </c>
      <c r="N14" s="52">
        <v>0.5</v>
      </c>
      <c r="O14" s="52">
        <v>1.1000000000000001</v>
      </c>
      <c r="P14" s="52">
        <v>1.8</v>
      </c>
      <c r="Q14" s="52">
        <v>1.3</v>
      </c>
      <c r="R14" s="52">
        <v>0.3</v>
      </c>
      <c r="S14" s="52">
        <v>2</v>
      </c>
      <c r="T14" s="52">
        <v>1.2</v>
      </c>
      <c r="U14" s="52">
        <v>1.3</v>
      </c>
      <c r="V14" s="52">
        <v>1.5</v>
      </c>
      <c r="W14" s="52">
        <v>0.2</v>
      </c>
      <c r="X14" s="52">
        <v>1.8</v>
      </c>
      <c r="Y14" s="52">
        <v>0.9</v>
      </c>
      <c r="Z14" s="52">
        <v>0.4</v>
      </c>
      <c r="AA14" s="52">
        <v>2.6</v>
      </c>
      <c r="AB14" s="52">
        <v>0.9</v>
      </c>
      <c r="AC14" s="52">
        <v>2.9</v>
      </c>
      <c r="AD14" s="52">
        <v>0.1</v>
      </c>
      <c r="AE14" s="52">
        <v>0.1</v>
      </c>
      <c r="AF14" s="52">
        <v>0.1</v>
      </c>
      <c r="AG14" s="52">
        <v>0.5</v>
      </c>
      <c r="AH14" s="52">
        <v>0.3</v>
      </c>
      <c r="AI14" s="52">
        <v>0.8</v>
      </c>
      <c r="AJ14" s="52">
        <v>2.5</v>
      </c>
      <c r="AK14" s="52">
        <v>2.4</v>
      </c>
      <c r="AL14" s="52">
        <v>1.4</v>
      </c>
      <c r="AM14" s="52">
        <v>0.3</v>
      </c>
      <c r="AN14" s="52">
        <v>1</v>
      </c>
      <c r="AO14" s="52">
        <v>0</v>
      </c>
      <c r="AP14" s="52">
        <v>0.5</v>
      </c>
      <c r="AQ14" s="52">
        <v>0.1</v>
      </c>
      <c r="AR14" s="52">
        <v>1.3</v>
      </c>
      <c r="AS14" s="52">
        <v>1.1000000000000001</v>
      </c>
      <c r="AT14" s="52">
        <v>0.6</v>
      </c>
      <c r="AU14" s="52">
        <v>0.1</v>
      </c>
      <c r="AV14" s="52">
        <v>0.6</v>
      </c>
      <c r="AW14" s="52">
        <v>0.2</v>
      </c>
      <c r="AX14" s="52">
        <v>1.2</v>
      </c>
      <c r="AY14" s="52">
        <v>1</v>
      </c>
      <c r="AZ14" s="52">
        <v>1.7</v>
      </c>
      <c r="BA14" s="77"/>
      <c r="BB14" s="52">
        <v>1</v>
      </c>
    </row>
    <row r="15" spans="1:56" x14ac:dyDescent="0.25">
      <c r="A15" s="65" t="s">
        <v>2</v>
      </c>
      <c r="B15" s="64">
        <v>0.5</v>
      </c>
      <c r="C15" s="52">
        <v>7.3</v>
      </c>
      <c r="D15" s="52">
        <v>0.7</v>
      </c>
      <c r="E15" s="52">
        <v>1.1000000000000001</v>
      </c>
      <c r="F15" s="52">
        <v>0.8</v>
      </c>
      <c r="G15" s="52">
        <v>1.2</v>
      </c>
      <c r="H15" s="52">
        <v>0.4</v>
      </c>
      <c r="I15" s="52">
        <v>0.5</v>
      </c>
      <c r="J15" s="78">
        <v>9.8000000000000007</v>
      </c>
      <c r="K15" s="52">
        <v>0.7</v>
      </c>
      <c r="L15" s="52">
        <v>0.7</v>
      </c>
      <c r="M15" s="52">
        <v>3.6</v>
      </c>
      <c r="N15" s="52">
        <v>0.7</v>
      </c>
      <c r="O15" s="52">
        <v>0.4</v>
      </c>
      <c r="P15" s="52">
        <v>1.9</v>
      </c>
      <c r="Q15" s="52">
        <v>1.1000000000000001</v>
      </c>
      <c r="R15" s="52">
        <v>0.8</v>
      </c>
      <c r="S15" s="52">
        <v>1.5</v>
      </c>
      <c r="T15" s="52">
        <v>1.4</v>
      </c>
      <c r="U15" s="52">
        <v>1.2</v>
      </c>
      <c r="V15" s="52">
        <v>0.8</v>
      </c>
      <c r="W15" s="52">
        <v>0.7</v>
      </c>
      <c r="X15" s="52">
        <v>1</v>
      </c>
      <c r="Y15" s="52">
        <v>0.9</v>
      </c>
      <c r="Z15" s="52">
        <v>0.5</v>
      </c>
      <c r="AA15" s="52">
        <v>1.5</v>
      </c>
      <c r="AB15" s="52">
        <v>1.3</v>
      </c>
      <c r="AC15" s="52">
        <v>1.2</v>
      </c>
      <c r="AD15" s="52">
        <v>0.6</v>
      </c>
      <c r="AE15" s="52">
        <v>0.2</v>
      </c>
      <c r="AF15" s="52">
        <v>0.3</v>
      </c>
      <c r="AG15" s="52">
        <v>2.4</v>
      </c>
      <c r="AH15" s="52">
        <v>0.5</v>
      </c>
      <c r="AI15" s="52">
        <v>0.8</v>
      </c>
      <c r="AJ15" s="52">
        <v>2.1</v>
      </c>
      <c r="AK15" s="52">
        <v>1.2</v>
      </c>
      <c r="AL15" s="52">
        <v>0.8</v>
      </c>
      <c r="AM15" s="52">
        <v>0.4</v>
      </c>
      <c r="AN15" s="52">
        <v>0.9</v>
      </c>
      <c r="AO15" s="52">
        <v>0.3</v>
      </c>
      <c r="AP15" s="52">
        <v>0.3</v>
      </c>
      <c r="AQ15" s="52">
        <v>0.2</v>
      </c>
      <c r="AR15" s="52">
        <v>0.6</v>
      </c>
      <c r="AS15" s="52">
        <v>0.8</v>
      </c>
      <c r="AT15" s="52">
        <v>1.9</v>
      </c>
      <c r="AU15" s="52">
        <v>0.7</v>
      </c>
      <c r="AV15" s="52">
        <v>0.8</v>
      </c>
      <c r="AW15" s="52">
        <v>0.3</v>
      </c>
      <c r="AX15" s="52">
        <v>1.4</v>
      </c>
      <c r="AY15" s="52">
        <v>1</v>
      </c>
      <c r="AZ15" s="52">
        <v>1.8</v>
      </c>
      <c r="BA15" s="77"/>
      <c r="BB15" s="52">
        <v>0.9</v>
      </c>
    </row>
    <row r="16" spans="1:56" ht="15.75" thickBot="1" x14ac:dyDescent="0.3">
      <c r="A16" s="66" t="s">
        <v>3</v>
      </c>
      <c r="B16" s="72">
        <v>893</v>
      </c>
      <c r="C16" s="73">
        <v>1204</v>
      </c>
      <c r="D16" s="73">
        <v>901</v>
      </c>
      <c r="E16" s="73">
        <v>1155</v>
      </c>
      <c r="F16" s="73">
        <v>525</v>
      </c>
      <c r="G16" s="73">
        <v>1458</v>
      </c>
      <c r="H16" s="73">
        <v>517</v>
      </c>
      <c r="I16" s="73">
        <v>1099</v>
      </c>
      <c r="J16" s="74">
        <v>1368</v>
      </c>
      <c r="K16" s="73">
        <v>1019</v>
      </c>
      <c r="L16" s="73">
        <v>992</v>
      </c>
      <c r="M16" s="73">
        <v>1605</v>
      </c>
      <c r="N16" s="73">
        <v>257</v>
      </c>
      <c r="O16" s="73">
        <v>848</v>
      </c>
      <c r="P16" s="73">
        <v>1846</v>
      </c>
      <c r="Q16" s="73">
        <v>1222</v>
      </c>
      <c r="R16" s="73">
        <v>1191</v>
      </c>
      <c r="S16" s="73">
        <v>1985</v>
      </c>
      <c r="T16" s="73">
        <v>1090</v>
      </c>
      <c r="U16" s="73">
        <v>489</v>
      </c>
      <c r="V16" s="73">
        <v>1100</v>
      </c>
      <c r="W16" s="73">
        <v>876</v>
      </c>
      <c r="X16" s="73">
        <v>1151</v>
      </c>
      <c r="Y16" s="73">
        <v>1096</v>
      </c>
      <c r="Z16" s="73">
        <v>919</v>
      </c>
      <c r="AA16" s="73">
        <v>1756</v>
      </c>
      <c r="AB16" s="73">
        <v>1304</v>
      </c>
      <c r="AC16" s="73">
        <v>1386</v>
      </c>
      <c r="AD16" s="73">
        <v>804</v>
      </c>
      <c r="AE16" s="73">
        <v>288</v>
      </c>
      <c r="AF16" s="73">
        <v>598</v>
      </c>
      <c r="AG16" s="73">
        <v>1550</v>
      </c>
      <c r="AH16" s="73">
        <v>512</v>
      </c>
      <c r="AI16" s="73">
        <v>883</v>
      </c>
      <c r="AJ16" s="73">
        <v>1738</v>
      </c>
      <c r="AK16" s="73">
        <v>1510</v>
      </c>
      <c r="AL16" s="73">
        <v>1038</v>
      </c>
      <c r="AM16" s="73">
        <v>300</v>
      </c>
      <c r="AN16" s="73">
        <v>870</v>
      </c>
      <c r="AO16" s="73">
        <v>895</v>
      </c>
      <c r="AP16" s="73">
        <v>635</v>
      </c>
      <c r="AQ16" s="73">
        <v>511</v>
      </c>
      <c r="AR16" s="73">
        <v>1107</v>
      </c>
      <c r="AS16" s="73">
        <v>1146</v>
      </c>
      <c r="AT16" s="73">
        <v>1629</v>
      </c>
      <c r="AU16" s="73">
        <v>13</v>
      </c>
      <c r="AV16" s="73">
        <v>869</v>
      </c>
      <c r="AW16" s="73">
        <v>197</v>
      </c>
      <c r="AX16" s="73">
        <v>1984</v>
      </c>
      <c r="AY16" s="73">
        <v>1385</v>
      </c>
      <c r="AZ16" s="73">
        <v>2083</v>
      </c>
      <c r="BA16" s="54"/>
      <c r="BB16" s="73">
        <v>1041</v>
      </c>
    </row>
    <row r="17" spans="1:54" s="1" customFormat="1" x14ac:dyDescent="0.25">
      <c r="A17" s="98"/>
      <c r="B17" s="99"/>
      <c r="C17" s="99"/>
      <c r="D17" s="99"/>
      <c r="E17" s="99"/>
      <c r="F17" s="99"/>
      <c r="G17" s="99"/>
      <c r="H17" s="99"/>
      <c r="I17" s="99"/>
      <c r="J17" s="100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54"/>
      <c r="BB17" s="99"/>
    </row>
    <row r="18" spans="1:54" x14ac:dyDescent="0.25">
      <c r="A18" s="101"/>
      <c r="B18" s="101"/>
      <c r="C18" s="101"/>
      <c r="D18" s="101"/>
      <c r="E18" s="101"/>
      <c r="F18" s="101"/>
      <c r="G18" s="101"/>
    </row>
    <row r="19" spans="1:54" ht="15.75" thickBot="1" x14ac:dyDescent="0.3">
      <c r="A19" s="54" t="s">
        <v>72</v>
      </c>
    </row>
    <row r="20" spans="1:54" ht="15.75" thickBot="1" x14ac:dyDescent="0.3">
      <c r="A20" s="81" t="s">
        <v>59</v>
      </c>
      <c r="B20" s="89">
        <f>B11*$E$2</f>
        <v>1381369.5</v>
      </c>
      <c r="C20" s="89">
        <f t="shared" ref="C20:AZ20" si="0">C11*$E$2</f>
        <v>95873.099999999991</v>
      </c>
      <c r="D20" s="89">
        <f t="shared" si="0"/>
        <v>1224995.0999999999</v>
      </c>
      <c r="E20" s="89">
        <f t="shared" si="0"/>
        <v>723187.5</v>
      </c>
      <c r="F20" s="89">
        <f t="shared" si="0"/>
        <v>4021531.1999999997</v>
      </c>
      <c r="G20" s="89">
        <f t="shared" si="0"/>
        <v>858053.4</v>
      </c>
      <c r="H20" s="89">
        <f t="shared" si="0"/>
        <v>452983.5</v>
      </c>
      <c r="I20" s="89">
        <f t="shared" si="0"/>
        <v>176277</v>
      </c>
      <c r="J20" s="89">
        <f t="shared" si="0"/>
        <v>178399.5</v>
      </c>
      <c r="K20" s="89">
        <f t="shared" si="0"/>
        <v>3690773.1</v>
      </c>
      <c r="L20" s="89">
        <f t="shared" si="0"/>
        <v>2162468.1</v>
      </c>
      <c r="M20" s="89">
        <f t="shared" si="0"/>
        <v>147889.5</v>
      </c>
      <c r="N20" s="89">
        <f t="shared" si="0"/>
        <v>361104.3</v>
      </c>
      <c r="O20" s="89">
        <f t="shared" si="0"/>
        <v>2208471.9</v>
      </c>
      <c r="P20" s="89">
        <f t="shared" si="0"/>
        <v>1623740.0999999999</v>
      </c>
      <c r="Q20" s="89">
        <f t="shared" si="0"/>
        <v>758302.79999999993</v>
      </c>
      <c r="R20" s="89">
        <f t="shared" si="0"/>
        <v>638978.1</v>
      </c>
      <c r="S20" s="89">
        <f t="shared" si="0"/>
        <v>1167309.5999999999</v>
      </c>
      <c r="T20" s="89">
        <f t="shared" si="0"/>
        <v>1431903.9</v>
      </c>
      <c r="U20" s="89">
        <f t="shared" si="0"/>
        <v>179259.9</v>
      </c>
      <c r="V20" s="89">
        <f t="shared" si="0"/>
        <v>960638.1</v>
      </c>
      <c r="W20" s="89">
        <f t="shared" si="0"/>
        <v>837289.2</v>
      </c>
      <c r="X20" s="89">
        <f t="shared" si="0"/>
        <v>1635686.3999999999</v>
      </c>
      <c r="Y20" s="89">
        <f t="shared" si="0"/>
        <v>1041939.8999999999</v>
      </c>
      <c r="Z20" s="89">
        <f t="shared" si="0"/>
        <v>767994.29999999993</v>
      </c>
      <c r="AA20" s="89">
        <f t="shared" si="0"/>
        <v>1230948.3</v>
      </c>
      <c r="AB20" s="89">
        <f t="shared" si="0"/>
        <v>220777.8</v>
      </c>
      <c r="AC20" s="89">
        <f t="shared" si="0"/>
        <v>472841.1</v>
      </c>
      <c r="AD20" s="89">
        <f t="shared" si="0"/>
        <v>565928.1</v>
      </c>
      <c r="AE20" s="89">
        <f t="shared" si="0"/>
        <v>170742.3</v>
      </c>
      <c r="AF20" s="89">
        <f t="shared" si="0"/>
        <v>1179926.0999999999</v>
      </c>
      <c r="AG20" s="89">
        <f t="shared" si="0"/>
        <v>360737.7</v>
      </c>
      <c r="AH20" s="89">
        <f t="shared" si="0"/>
        <v>2314200</v>
      </c>
      <c r="AI20" s="89">
        <f t="shared" si="0"/>
        <v>2104412.1</v>
      </c>
      <c r="AJ20" s="89">
        <f t="shared" si="0"/>
        <v>289976.7</v>
      </c>
      <c r="AK20" s="89">
        <f t="shared" si="0"/>
        <v>2357958.6</v>
      </c>
      <c r="AL20" s="89">
        <f t="shared" si="0"/>
        <v>963184.5</v>
      </c>
      <c r="AM20" s="89">
        <f t="shared" si="0"/>
        <v>741364.2</v>
      </c>
      <c r="AN20" s="89">
        <f t="shared" si="0"/>
        <v>2275442.6999999997</v>
      </c>
      <c r="AO20" s="89">
        <f t="shared" si="0"/>
        <v>117810</v>
      </c>
      <c r="AP20" s="89">
        <f t="shared" si="0"/>
        <v>1245971.3999999999</v>
      </c>
      <c r="AQ20" s="89">
        <f t="shared" si="0"/>
        <v>189915.9</v>
      </c>
      <c r="AR20" s="89">
        <f t="shared" si="0"/>
        <v>1577607.5999999999</v>
      </c>
      <c r="AS20" s="89">
        <f t="shared" si="0"/>
        <v>6241977.2999999998</v>
      </c>
      <c r="AT20" s="89">
        <f t="shared" si="0"/>
        <v>472530.89999999997</v>
      </c>
      <c r="AU20" s="89">
        <f t="shared" si="0"/>
        <v>86372.7</v>
      </c>
      <c r="AV20" s="89">
        <f t="shared" si="0"/>
        <v>1758014.7</v>
      </c>
      <c r="AW20" s="89">
        <f t="shared" si="0"/>
        <v>1391706.3</v>
      </c>
      <c r="AX20" s="89">
        <f t="shared" si="0"/>
        <v>502226.69999999995</v>
      </c>
      <c r="AY20" s="89">
        <f t="shared" si="0"/>
        <v>1091884.5</v>
      </c>
      <c r="AZ20" s="89">
        <f t="shared" si="0"/>
        <v>259205.09999999998</v>
      </c>
      <c r="BA20" s="83"/>
      <c r="BB20" s="89">
        <f>BB11*$E$2</f>
        <v>58910082</v>
      </c>
    </row>
    <row r="21" spans="1:54" ht="15.75" thickBot="1" x14ac:dyDescent="0.3">
      <c r="A21" s="7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4" ht="15.75" thickBot="1" x14ac:dyDescent="0.3">
      <c r="A22" s="62" t="s">
        <v>60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4" ht="15.75" thickBot="1" x14ac:dyDescent="0.3">
      <c r="A23" s="82" t="s">
        <v>61</v>
      </c>
      <c r="B23" s="90">
        <f>(B16*B20)/2204.623</f>
        <v>559534.6521831624</v>
      </c>
      <c r="C23" s="90">
        <f t="shared" ref="C23:AZ23" si="1">(C16*C20)/2204.623</f>
        <v>52358.708223582893</v>
      </c>
      <c r="D23" s="90">
        <f t="shared" si="1"/>
        <v>500639.15014040942</v>
      </c>
      <c r="E23" s="90">
        <f t="shared" si="1"/>
        <v>378877.27856418083</v>
      </c>
      <c r="F23" s="90">
        <f t="shared" si="1"/>
        <v>957671.16645340261</v>
      </c>
      <c r="G23" s="90">
        <f t="shared" si="1"/>
        <v>567462.94364161126</v>
      </c>
      <c r="H23" s="90">
        <f t="shared" si="1"/>
        <v>106227.89905575692</v>
      </c>
      <c r="I23" s="90">
        <f t="shared" si="1"/>
        <v>87873.719452260091</v>
      </c>
      <c r="J23" s="90">
        <f t="shared" si="1"/>
        <v>110699.43296427552</v>
      </c>
      <c r="K23" s="90">
        <f t="shared" si="1"/>
        <v>1705914.2487853933</v>
      </c>
      <c r="L23" s="90">
        <f t="shared" si="1"/>
        <v>973031.83138341561</v>
      </c>
      <c r="M23" s="90">
        <f t="shared" si="1"/>
        <v>107665.8673614491</v>
      </c>
      <c r="N23" s="90">
        <f t="shared" si="1"/>
        <v>42095.090679903093</v>
      </c>
      <c r="O23" s="90">
        <f t="shared" si="1"/>
        <v>849480.46500467416</v>
      </c>
      <c r="P23" s="90">
        <f t="shared" si="1"/>
        <v>1359608.5247228211</v>
      </c>
      <c r="Q23" s="90">
        <f t="shared" si="1"/>
        <v>420319.49299267941</v>
      </c>
      <c r="R23" s="90">
        <f t="shared" si="1"/>
        <v>345194.12938175822</v>
      </c>
      <c r="S23" s="90">
        <f t="shared" si="1"/>
        <v>1051023.0347773745</v>
      </c>
      <c r="T23" s="90">
        <f t="shared" si="1"/>
        <v>707955.62370527745</v>
      </c>
      <c r="U23" s="90">
        <f t="shared" si="1"/>
        <v>39761.034471653424</v>
      </c>
      <c r="V23" s="90">
        <f t="shared" si="1"/>
        <v>479311.84152573929</v>
      </c>
      <c r="W23" s="90">
        <f t="shared" si="1"/>
        <v>332694.22445470263</v>
      </c>
      <c r="X23" s="90">
        <f t="shared" si="1"/>
        <v>853966.88975847559</v>
      </c>
      <c r="Y23" s="90">
        <f t="shared" si="1"/>
        <v>517987.03469935671</v>
      </c>
      <c r="Z23" s="90">
        <f t="shared" si="1"/>
        <v>320139.4350417282</v>
      </c>
      <c r="AA23" s="90">
        <f t="shared" si="1"/>
        <v>980460.24866836646</v>
      </c>
      <c r="AB23" s="90">
        <f t="shared" si="1"/>
        <v>130586.6133121173</v>
      </c>
      <c r="AC23" s="90">
        <f t="shared" si="1"/>
        <v>297265.23065394856</v>
      </c>
      <c r="AD23" s="90">
        <f t="shared" si="1"/>
        <v>206387.3017744984</v>
      </c>
      <c r="AE23" s="90">
        <f t="shared" si="1"/>
        <v>22304.848674807439</v>
      </c>
      <c r="AF23" s="90">
        <f t="shared" si="1"/>
        <v>320052.81982452323</v>
      </c>
      <c r="AG23" s="90">
        <f t="shared" si="1"/>
        <v>253623.15234849678</v>
      </c>
      <c r="AH23" s="90">
        <f t="shared" si="1"/>
        <v>537448.08069225436</v>
      </c>
      <c r="AI23" s="90">
        <f t="shared" si="1"/>
        <v>842863.33051047742</v>
      </c>
      <c r="AJ23" s="90">
        <f t="shared" si="1"/>
        <v>228601.21871177069</v>
      </c>
      <c r="AK23" s="90">
        <f t="shared" si="1"/>
        <v>1615023.2878818735</v>
      </c>
      <c r="AL23" s="90">
        <f t="shared" si="1"/>
        <v>453495.00163973612</v>
      </c>
      <c r="AM23" s="90">
        <f t="shared" si="1"/>
        <v>100883.12604921567</v>
      </c>
      <c r="AN23" s="90">
        <f t="shared" si="1"/>
        <v>897947.24494845595</v>
      </c>
      <c r="AO23" s="90">
        <f t="shared" si="1"/>
        <v>47826.748609626222</v>
      </c>
      <c r="AP23" s="90">
        <f t="shared" si="1"/>
        <v>358878.5198194884</v>
      </c>
      <c r="AQ23" s="90">
        <f t="shared" si="1"/>
        <v>44019.78247528035</v>
      </c>
      <c r="AR23" s="90">
        <f t="shared" si="1"/>
        <v>792158.84675066883</v>
      </c>
      <c r="AS23" s="90">
        <f t="shared" si="1"/>
        <v>3244684.4588848073</v>
      </c>
      <c r="AT23" s="90">
        <f t="shared" si="1"/>
        <v>349153.95335166145</v>
      </c>
      <c r="AU23" s="90">
        <f t="shared" si="1"/>
        <v>509.31388269105412</v>
      </c>
      <c r="AV23" s="90">
        <f t="shared" si="1"/>
        <v>692959.64629780233</v>
      </c>
      <c r="AW23" s="90">
        <f t="shared" si="1"/>
        <v>124359.64838432694</v>
      </c>
      <c r="AX23" s="90">
        <f t="shared" si="1"/>
        <v>451967.42155007907</v>
      </c>
      <c r="AY23" s="90">
        <f t="shared" si="1"/>
        <v>685949.4945394292</v>
      </c>
      <c r="AZ23" s="90">
        <f t="shared" si="1"/>
        <v>244905.46605927631</v>
      </c>
      <c r="BA23" s="84"/>
      <c r="BB23" s="90">
        <f t="shared" ref="BB23" si="2">(BB16*BB20)/2204.623</f>
        <v>27816726.652130544</v>
      </c>
    </row>
    <row r="24" spans="1:54" ht="15.75" thickBot="1" x14ac:dyDescent="0.3">
      <c r="A24" s="88"/>
    </row>
    <row r="25" spans="1:54" ht="15.75" thickBot="1" x14ac:dyDescent="0.3">
      <c r="A25" s="94" t="s">
        <v>69</v>
      </c>
      <c r="B25" s="95">
        <f>(B20/8760)/0.9</f>
        <v>175.2117579908676</v>
      </c>
      <c r="C25" s="95">
        <f>(C20/8760)/0.9</f>
        <v>12.16046423135464</v>
      </c>
      <c r="D25" s="95">
        <f t="shared" ref="D25:BB25" si="3">(D20/8760)/0.9</f>
        <v>155.37735920852359</v>
      </c>
      <c r="E25" s="95">
        <f t="shared" si="3"/>
        <v>91.728500761035008</v>
      </c>
      <c r="F25" s="95">
        <f t="shared" si="3"/>
        <v>510.08767123287669</v>
      </c>
      <c r="G25" s="95">
        <f t="shared" si="3"/>
        <v>108.8347792998478</v>
      </c>
      <c r="H25" s="95">
        <f t="shared" si="3"/>
        <v>57.456050228310502</v>
      </c>
      <c r="I25" s="95">
        <f t="shared" si="3"/>
        <v>22.358828006088281</v>
      </c>
      <c r="J25" s="95">
        <f t="shared" si="3"/>
        <v>22.62804414003044</v>
      </c>
      <c r="K25" s="95">
        <f t="shared" si="3"/>
        <v>468.13458904109586</v>
      </c>
      <c r="L25" s="95">
        <f t="shared" si="3"/>
        <v>274.28565449010654</v>
      </c>
      <c r="M25" s="95">
        <f t="shared" si="3"/>
        <v>18.758181126331809</v>
      </c>
      <c r="N25" s="95">
        <f t="shared" si="3"/>
        <v>45.802168949771691</v>
      </c>
      <c r="O25" s="95">
        <f t="shared" si="3"/>
        <v>280.12073820395739</v>
      </c>
      <c r="P25" s="95">
        <f t="shared" si="3"/>
        <v>205.95384322678839</v>
      </c>
      <c r="Q25" s="95">
        <f t="shared" si="3"/>
        <v>96.182496194824949</v>
      </c>
      <c r="R25" s="95">
        <f t="shared" si="3"/>
        <v>81.047450532724511</v>
      </c>
      <c r="S25" s="95">
        <f t="shared" si="3"/>
        <v>148.06057838660575</v>
      </c>
      <c r="T25" s="95">
        <f t="shared" si="3"/>
        <v>181.62149923896499</v>
      </c>
      <c r="U25" s="95">
        <f t="shared" si="3"/>
        <v>22.737176560121767</v>
      </c>
      <c r="V25" s="95">
        <f t="shared" si="3"/>
        <v>121.84653729071536</v>
      </c>
      <c r="W25" s="95">
        <f t="shared" si="3"/>
        <v>106.20106544901064</v>
      </c>
      <c r="X25" s="95">
        <f t="shared" si="3"/>
        <v>207.46910197869099</v>
      </c>
      <c r="Y25" s="95">
        <f t="shared" si="3"/>
        <v>132.15878995433789</v>
      </c>
      <c r="Z25" s="95">
        <f t="shared" si="3"/>
        <v>97.411757990867557</v>
      </c>
      <c r="AA25" s="95">
        <f t="shared" si="3"/>
        <v>156.13245814307459</v>
      </c>
      <c r="AB25" s="95">
        <f t="shared" si="3"/>
        <v>28.003272450532723</v>
      </c>
      <c r="AC25" s="95">
        <f t="shared" si="3"/>
        <v>59.974771689497715</v>
      </c>
      <c r="AD25" s="95">
        <f t="shared" si="3"/>
        <v>71.781849315068484</v>
      </c>
      <c r="AE25" s="95">
        <f t="shared" si="3"/>
        <v>21.656811263318112</v>
      </c>
      <c r="AF25" s="95">
        <f t="shared" si="3"/>
        <v>149.66084474885841</v>
      </c>
      <c r="AG25" s="95">
        <f t="shared" si="3"/>
        <v>45.7556697108067</v>
      </c>
      <c r="AH25" s="95">
        <f t="shared" si="3"/>
        <v>293.53120243531203</v>
      </c>
      <c r="AI25" s="95">
        <f t="shared" si="3"/>
        <v>266.9218797564688</v>
      </c>
      <c r="AJ25" s="95">
        <f t="shared" si="3"/>
        <v>36.780403348554032</v>
      </c>
      <c r="AK25" s="95">
        <f t="shared" si="3"/>
        <v>299.08150684931508</v>
      </c>
      <c r="AL25" s="95">
        <f t="shared" si="3"/>
        <v>122.1695205479452</v>
      </c>
      <c r="AM25" s="95">
        <f t="shared" si="3"/>
        <v>94.034018264840171</v>
      </c>
      <c r="AN25" s="95">
        <f t="shared" si="3"/>
        <v>288.61525875190256</v>
      </c>
      <c r="AO25" s="95">
        <f t="shared" si="3"/>
        <v>14.942922374429223</v>
      </c>
      <c r="AP25" s="95">
        <f t="shared" si="3"/>
        <v>158.03797564687974</v>
      </c>
      <c r="AQ25" s="95">
        <f t="shared" si="3"/>
        <v>24.088774733637745</v>
      </c>
      <c r="AR25" s="95">
        <f t="shared" si="3"/>
        <v>200.10243531202434</v>
      </c>
      <c r="AS25" s="95">
        <f t="shared" si="3"/>
        <v>791.72720700152195</v>
      </c>
      <c r="AT25" s="95">
        <f t="shared" si="3"/>
        <v>59.935426179604256</v>
      </c>
      <c r="AU25" s="95">
        <f t="shared" si="3"/>
        <v>10.955441400304412</v>
      </c>
      <c r="AV25" s="95">
        <f t="shared" si="3"/>
        <v>222.98512176560121</v>
      </c>
      <c r="AW25" s="95">
        <f t="shared" si="3"/>
        <v>176.5228691019787</v>
      </c>
      <c r="AX25" s="95">
        <f t="shared" si="3"/>
        <v>63.702016742770155</v>
      </c>
      <c r="AY25" s="95">
        <f t="shared" si="3"/>
        <v>138.49372146118722</v>
      </c>
      <c r="AZ25" s="95">
        <f t="shared" si="3"/>
        <v>32.877359208523586</v>
      </c>
      <c r="BA25" s="102"/>
      <c r="BB25" s="95">
        <f t="shared" si="3"/>
        <v>7472.1057838660572</v>
      </c>
    </row>
    <row r="26" spans="1:54" s="1" customFormat="1" ht="15.75" thickBot="1" x14ac:dyDescent="0.3">
      <c r="A26" s="60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</row>
    <row r="27" spans="1:54" s="1" customFormat="1" ht="27" thickBot="1" x14ac:dyDescent="0.3">
      <c r="A27" s="94" t="s">
        <v>73</v>
      </c>
      <c r="B27" s="96">
        <f>((B25*1000)*1000)/1000000</f>
        <v>175.2117579908676</v>
      </c>
      <c r="C27" s="96">
        <f t="shared" ref="C27:BB27" si="4">((C25*1000)*1000)/1000000</f>
        <v>12.16046423135464</v>
      </c>
      <c r="D27" s="96">
        <f t="shared" si="4"/>
        <v>155.37735920852361</v>
      </c>
      <c r="E27" s="96">
        <f t="shared" si="4"/>
        <v>91.728500761035008</v>
      </c>
      <c r="F27" s="96">
        <f t="shared" si="4"/>
        <v>510.08767123287663</v>
      </c>
      <c r="G27" s="96">
        <f t="shared" si="4"/>
        <v>108.8347792998478</v>
      </c>
      <c r="H27" s="96">
        <f t="shared" si="4"/>
        <v>57.456050228310502</v>
      </c>
      <c r="I27" s="96">
        <f t="shared" si="4"/>
        <v>22.358828006088284</v>
      </c>
      <c r="J27" s="96">
        <f t="shared" si="4"/>
        <v>22.62804414003044</v>
      </c>
      <c r="K27" s="96">
        <f t="shared" si="4"/>
        <v>468.13458904109586</v>
      </c>
      <c r="L27" s="96">
        <f t="shared" si="4"/>
        <v>274.28565449010659</v>
      </c>
      <c r="M27" s="96">
        <f t="shared" si="4"/>
        <v>18.758181126331809</v>
      </c>
      <c r="N27" s="96">
        <f t="shared" si="4"/>
        <v>45.802168949771691</v>
      </c>
      <c r="O27" s="96">
        <f t="shared" si="4"/>
        <v>280.12073820395739</v>
      </c>
      <c r="P27" s="96">
        <f t="shared" si="4"/>
        <v>205.95384322678839</v>
      </c>
      <c r="Q27" s="96">
        <f t="shared" si="4"/>
        <v>96.182496194824949</v>
      </c>
      <c r="R27" s="96">
        <f t="shared" si="4"/>
        <v>81.047450532724511</v>
      </c>
      <c r="S27" s="96">
        <f t="shared" si="4"/>
        <v>148.06057838660573</v>
      </c>
      <c r="T27" s="96">
        <f t="shared" si="4"/>
        <v>181.62149923896499</v>
      </c>
      <c r="U27" s="96">
        <f t="shared" si="4"/>
        <v>22.737176560121767</v>
      </c>
      <c r="V27" s="96">
        <f t="shared" si="4"/>
        <v>121.84653729071536</v>
      </c>
      <c r="W27" s="96">
        <f t="shared" si="4"/>
        <v>106.20106544901064</v>
      </c>
      <c r="X27" s="96">
        <f t="shared" si="4"/>
        <v>207.46910197869099</v>
      </c>
      <c r="Y27" s="96">
        <f t="shared" si="4"/>
        <v>132.15878995433792</v>
      </c>
      <c r="Z27" s="96">
        <f t="shared" si="4"/>
        <v>97.411757990867557</v>
      </c>
      <c r="AA27" s="96">
        <f t="shared" si="4"/>
        <v>156.13245814307462</v>
      </c>
      <c r="AB27" s="96">
        <f t="shared" si="4"/>
        <v>28.003272450532723</v>
      </c>
      <c r="AC27" s="96">
        <f t="shared" si="4"/>
        <v>59.974771689497707</v>
      </c>
      <c r="AD27" s="96">
        <f t="shared" si="4"/>
        <v>71.781849315068484</v>
      </c>
      <c r="AE27" s="96">
        <f t="shared" si="4"/>
        <v>21.656811263318112</v>
      </c>
      <c r="AF27" s="96">
        <f t="shared" si="4"/>
        <v>149.66084474885841</v>
      </c>
      <c r="AG27" s="96">
        <f t="shared" si="4"/>
        <v>45.755669710806707</v>
      </c>
      <c r="AH27" s="96">
        <f t="shared" si="4"/>
        <v>293.53120243531203</v>
      </c>
      <c r="AI27" s="96">
        <f t="shared" si="4"/>
        <v>266.9218797564688</v>
      </c>
      <c r="AJ27" s="96">
        <f t="shared" si="4"/>
        <v>36.780403348554039</v>
      </c>
      <c r="AK27" s="96">
        <f t="shared" si="4"/>
        <v>299.08150684931502</v>
      </c>
      <c r="AL27" s="96">
        <f t="shared" si="4"/>
        <v>122.1695205479452</v>
      </c>
      <c r="AM27" s="96">
        <f t="shared" si="4"/>
        <v>94.034018264840171</v>
      </c>
      <c r="AN27" s="96">
        <f t="shared" si="4"/>
        <v>288.61525875190256</v>
      </c>
      <c r="AO27" s="96">
        <f t="shared" si="4"/>
        <v>14.942922374429223</v>
      </c>
      <c r="AP27" s="96">
        <f t="shared" si="4"/>
        <v>158.03797564687977</v>
      </c>
      <c r="AQ27" s="96">
        <f t="shared" si="4"/>
        <v>24.088774733637742</v>
      </c>
      <c r="AR27" s="96">
        <f t="shared" si="4"/>
        <v>200.10243531202437</v>
      </c>
      <c r="AS27" s="96">
        <f t="shared" si="4"/>
        <v>791.72720700152195</v>
      </c>
      <c r="AT27" s="96">
        <f t="shared" si="4"/>
        <v>59.935426179604256</v>
      </c>
      <c r="AU27" s="96">
        <f t="shared" si="4"/>
        <v>10.955441400304412</v>
      </c>
      <c r="AV27" s="96">
        <f t="shared" si="4"/>
        <v>222.98512176560121</v>
      </c>
      <c r="AW27" s="96">
        <f t="shared" si="4"/>
        <v>176.5228691019787</v>
      </c>
      <c r="AX27" s="96">
        <f t="shared" si="4"/>
        <v>63.702016742770148</v>
      </c>
      <c r="AY27" s="96">
        <f t="shared" si="4"/>
        <v>138.49372146118725</v>
      </c>
      <c r="AZ27" s="96">
        <f t="shared" si="4"/>
        <v>32.877359208523586</v>
      </c>
      <c r="BB27" s="96">
        <f t="shared" si="4"/>
        <v>7472.1057838660572</v>
      </c>
    </row>
    <row r="29" spans="1:54" x14ac:dyDescent="0.25">
      <c r="A29" t="s">
        <v>66</v>
      </c>
    </row>
    <row r="30" spans="1:54" s="1" customFormat="1" ht="15.75" thickBot="1" x14ac:dyDescent="0.3">
      <c r="A30" s="71" t="s">
        <v>74</v>
      </c>
      <c r="B30" s="75">
        <v>930601</v>
      </c>
      <c r="C30" s="76">
        <v>-358855</v>
      </c>
      <c r="D30" s="76">
        <v>825254</v>
      </c>
      <c r="E30" s="76">
        <v>487197</v>
      </c>
      <c r="F30" s="76">
        <v>2709224</v>
      </c>
      <c r="G30" s="76">
        <v>578053</v>
      </c>
      <c r="H30" s="76">
        <v>305166</v>
      </c>
      <c r="I30" s="76">
        <v>118754</v>
      </c>
      <c r="J30" s="76">
        <v>120184</v>
      </c>
      <c r="K30" s="76">
        <v>2486399</v>
      </c>
      <c r="L30" s="76">
        <v>1456811</v>
      </c>
      <c r="M30" s="76">
        <v>-723350</v>
      </c>
      <c r="N30" s="76">
        <v>243269</v>
      </c>
      <c r="O30" s="76">
        <v>1487803</v>
      </c>
      <c r="P30" s="76">
        <v>1093881</v>
      </c>
      <c r="Q30" s="76">
        <v>510853</v>
      </c>
      <c r="R30" s="76">
        <v>430467</v>
      </c>
      <c r="S30" s="76">
        <v>786393</v>
      </c>
      <c r="T30" s="76">
        <v>964645</v>
      </c>
      <c r="U30" s="76">
        <v>120764</v>
      </c>
      <c r="V30" s="76">
        <v>647163</v>
      </c>
      <c r="W30" s="76">
        <v>564065</v>
      </c>
      <c r="X30" s="76">
        <v>1101929</v>
      </c>
      <c r="Y30" s="76">
        <v>701934</v>
      </c>
      <c r="Z30" s="76">
        <v>517382</v>
      </c>
      <c r="AA30" s="76">
        <v>829265</v>
      </c>
      <c r="AB30" s="76">
        <v>148733</v>
      </c>
      <c r="AC30" s="76">
        <v>318544</v>
      </c>
      <c r="AD30" s="76">
        <v>381254</v>
      </c>
      <c r="AE30" s="76">
        <v>115026</v>
      </c>
      <c r="AF30" s="76">
        <v>794892</v>
      </c>
      <c r="AG30" s="76">
        <v>243022</v>
      </c>
      <c r="AH30" s="76">
        <v>1559030</v>
      </c>
      <c r="AI30" s="76">
        <v>1417700</v>
      </c>
      <c r="AJ30" s="76">
        <v>195351</v>
      </c>
      <c r="AK30" s="76">
        <v>1588509</v>
      </c>
      <c r="AL30" s="76">
        <v>648878</v>
      </c>
      <c r="AM30" s="76">
        <v>499442</v>
      </c>
      <c r="AN30" s="76">
        <v>1532920</v>
      </c>
      <c r="AO30" s="76">
        <v>79366</v>
      </c>
      <c r="AP30" s="76">
        <v>839386</v>
      </c>
      <c r="AQ30" s="76">
        <v>127943</v>
      </c>
      <c r="AR30" s="76">
        <v>1062802</v>
      </c>
      <c r="AS30" s="76">
        <v>4205094</v>
      </c>
      <c r="AT30" s="76">
        <v>318334</v>
      </c>
      <c r="AU30" s="76">
        <v>58188</v>
      </c>
      <c r="AV30" s="76">
        <v>1184339</v>
      </c>
      <c r="AW30" s="76">
        <v>937564</v>
      </c>
      <c r="AX30" s="76">
        <v>338340</v>
      </c>
      <c r="AY30" s="76">
        <v>735581</v>
      </c>
      <c r="AZ30" s="76">
        <v>174621</v>
      </c>
      <c r="BA30" s="77"/>
      <c r="BB30" s="76">
        <v>38440112</v>
      </c>
    </row>
  </sheetData>
  <pageMargins left="0.7" right="0.7" top="0.75" bottom="0.75" header="0.3" footer="0.3"/>
  <pageSetup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dtownley</dc:creator>
  <cp:lastModifiedBy>dtownley</cp:lastModifiedBy>
  <cp:lastPrinted>2018-05-25T23:51:11Z</cp:lastPrinted>
  <dcterms:created xsi:type="dcterms:W3CDTF">2018-05-25T21:30:37Z</dcterms:created>
  <dcterms:modified xsi:type="dcterms:W3CDTF">2018-05-31T21:08:02Z</dcterms:modified>
</cp:coreProperties>
</file>